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1HP112023\Documents\"/>
    </mc:Choice>
  </mc:AlternateContent>
  <xr:revisionPtr revIDLastSave="0" documentId="8_{1F1D35C1-A77B-4DFC-87BA-A92782C8DD5F}" xr6:coauthVersionLast="47" xr6:coauthVersionMax="47" xr10:uidLastSave="{00000000-0000-0000-0000-000000000000}"/>
  <bookViews>
    <workbookView xWindow="28680" yWindow="-120" windowWidth="29040" windowHeight="15720" xr2:uid="{39626BF1-2630-4A06-9F3F-AE985BEC6910}"/>
  </bookViews>
  <sheets>
    <sheet name="Hárok1" sheetId="1" r:id="rId1"/>
  </sheets>
  <definedNames>
    <definedName name="_xlnm.Print_Area" localSheetId="0">Hárok1!$B$1:$N$25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G23" i="1" l="1"/>
  <c r="N22" i="1"/>
  <c r="N23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E22" i="1"/>
  <c r="E24" i="1" s="1"/>
  <c r="D22" i="1"/>
  <c r="D23" i="1" s="1"/>
  <c r="C22" i="1"/>
  <c r="C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Ekonom</author>
  </authors>
  <commentList>
    <comment ref="M9" authorId="0" shapeId="0" xr:uid="{22578A49-DC6B-4F93-AC45-A2F055FF2FA6}">
      <text>
        <r>
          <rPr>
            <b/>
            <sz val="9"/>
            <color indexed="81"/>
            <rFont val="Segoe UI"/>
            <family val="2"/>
            <charset val="238"/>
          </rPr>
          <t>Ekonom:</t>
        </r>
        <r>
          <rPr>
            <sz val="9"/>
            <color indexed="81"/>
            <rFont val="Segoe UI"/>
            <family val="2"/>
            <charset val="238"/>
          </rPr>
          <t xml:space="preserve">
údaj z formulára statistiky</t>
        </r>
      </text>
    </comment>
  </commentList>
</comments>
</file>

<file path=xl/sharedStrings.xml><?xml version="1.0" encoding="utf-8"?>
<sst xmlns="http://schemas.openxmlformats.org/spreadsheetml/2006/main" count="85" uniqueCount="60">
  <si>
    <t>Sídlo: Trnavská arcidiecézna charita, Hlavná 43, 917 01 Trnava</t>
  </si>
  <si>
    <t>IČO: 35602619</t>
  </si>
  <si>
    <t>Názov zariadenia</t>
  </si>
  <si>
    <t>Dom pokojnej staroby Cífer</t>
  </si>
  <si>
    <t>Centrum pomoci človeku Trnava</t>
  </si>
  <si>
    <t>Centrum pomoci človeku Piešťany</t>
  </si>
  <si>
    <t>Centrum pomoci človeku Galanta</t>
  </si>
  <si>
    <t>Centrum pomoci človeku 
Dunajská Streda</t>
  </si>
  <si>
    <t>Centrum pomoci človeku Nové Mesto nad Váhom</t>
  </si>
  <si>
    <t>Opatrovateľská služba, trnavský kraj</t>
  </si>
  <si>
    <t>Integračné centrum, trnavský kraj</t>
  </si>
  <si>
    <t>Požičiavanie pomôcok</t>
  </si>
  <si>
    <t>Druh poskytovanej SS</t>
  </si>
  <si>
    <t>Zariadenie pre seniorov</t>
  </si>
  <si>
    <t>Nízkoprahové denné centrum</t>
  </si>
  <si>
    <t>Špecializované sociálne poradenstvo</t>
  </si>
  <si>
    <t>Terénna sociálna služba krízovej intervencie</t>
  </si>
  <si>
    <t>Nízkoprahová sociálna služba pre deti a rodinu</t>
  </si>
  <si>
    <t>Opatrovateľská služba, terénna forma</t>
  </si>
  <si>
    <t>Požičiavanie pomôcok, terénna forma</t>
  </si>
  <si>
    <t>§35</t>
  </si>
  <si>
    <t>§24b</t>
  </si>
  <si>
    <t>§19</t>
  </si>
  <si>
    <t>§24a</t>
  </si>
  <si>
    <t>§28</t>
  </si>
  <si>
    <t>§41</t>
  </si>
  <si>
    <t>§47</t>
  </si>
  <si>
    <t>Kapacita zariadenia</t>
  </si>
  <si>
    <t>-</t>
  </si>
  <si>
    <t>Počet poskytnutých SS v mesiacoch</t>
  </si>
  <si>
    <t>Počet poskytnutých hodín SS</t>
  </si>
  <si>
    <t>Názov položky/podpoložky</t>
  </si>
  <si>
    <t>a)</t>
  </si>
  <si>
    <t>mzdy, platy a ostatné osobné vyrovnania vo výške, ktorá zodpovedá výške platu a ostatných osobných vyrovnaní podľa osobitného predpisu</t>
  </si>
  <si>
    <t>b)</t>
  </si>
  <si>
    <t>poistné na verejné zdravotné poistenie, poistné na sociálne poistenie a povinné príspevky na starobné dôchodkové sporenie platené zamestnávateľom v rozsahu určenom podľa písmena a)</t>
  </si>
  <si>
    <t>c)</t>
  </si>
  <si>
    <t>tuzemské cestovné náhrady</t>
  </si>
  <si>
    <t>d)</t>
  </si>
  <si>
    <t>výdavky na energie, vodu a komunikácie</t>
  </si>
  <si>
    <t>e)</t>
  </si>
  <si>
    <r>
      <t xml:space="preserve">výdavky na materiál </t>
    </r>
    <r>
      <rPr>
        <b/>
        <sz val="9"/>
        <color indexed="8"/>
        <rFont val="Arial"/>
        <family val="2"/>
        <charset val="238"/>
      </rPr>
      <t>okrem reprezentačného vybavenia nových interiérov</t>
    </r>
  </si>
  <si>
    <t>f)</t>
  </si>
  <si>
    <t>dopravné</t>
  </si>
  <si>
    <t>g)</t>
  </si>
  <si>
    <r>
      <t xml:space="preserve">výdavky na rutinnú údržbu a štandardnú údržbu </t>
    </r>
    <r>
      <rPr>
        <b/>
        <sz val="9"/>
        <color indexed="8"/>
        <rFont val="Arial"/>
        <family val="2"/>
        <charset val="238"/>
      </rPr>
      <t>okrem jednorazovej údržby objektov alebo ich častí a riešenia havarijných stavov</t>
    </r>
  </si>
  <si>
    <t>h)</t>
  </si>
  <si>
    <r>
      <t xml:space="preserve">nájomné za prenájom nehnuteľností alebo inej veci </t>
    </r>
    <r>
      <rPr>
        <b/>
        <sz val="9"/>
        <color indexed="8"/>
        <rFont val="Arial"/>
        <family val="2"/>
        <charset val="238"/>
      </rPr>
      <t>okrem dopravných prostriedkov a špeciálnych strojov, prístrojov, zariadení, techniky, náradia a materiálu najviac vo výške obyklého nájomného, za aké sa v tom čase a na tom mieste prenechávajú do nájmu na dohodnutý účel veci toho istého druhu alebo porovnateľné veci</t>
    </r>
  </si>
  <si>
    <t>i)</t>
  </si>
  <si>
    <t>výdavky na služby</t>
  </si>
  <si>
    <t>j)</t>
  </si>
  <si>
    <t>výdavky na bežné transfery v rozsahu vreckového, odstupného, odchodného, náhrady príjmu pri dočasnej pracovnej neschopnosti zamestnanca</t>
  </si>
  <si>
    <t>k)</t>
  </si>
  <si>
    <t xml:space="preserve">odpisy hmotného majetku a nehmotného majetku podľa účtovných predpisov </t>
  </si>
  <si>
    <r>
      <t>SPOLU</t>
    </r>
    <r>
      <rPr>
        <sz val="9"/>
        <rFont val="Arial"/>
        <family val="2"/>
        <charset val="238"/>
      </rPr>
      <t xml:space="preserve">  /výška uhradených EON/ (a)+b)+c)+d)+e)+f)+g)+h)+i)+j)+k))</t>
    </r>
  </si>
  <si>
    <t>EON na 1 miesto / 1 mesiac</t>
  </si>
  <si>
    <t>EON na 1 hodinu poskytnutej SS</t>
  </si>
  <si>
    <t>Ekonomicky oprávnené náklady za rok 2025  - EON 2025</t>
  </si>
  <si>
    <t xml:space="preserve">Integračné centrum
</t>
  </si>
  <si>
    <t>§24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</si>
</sst>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1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top"/>
    </xf>
    <xf numFmtId="0" fontId="9" fillId="0" borderId="7" xfId="0" applyFont="1" applyBorder="1" applyAlignment="1">
      <alignment horizontal="left" vertical="center" wrapText="1"/>
    </xf>
    <xf numFmtId="4" fontId="7" fillId="0" borderId="8" xfId="0" applyNumberFormat="1" applyFont="1" applyBorder="1" applyAlignment="1" applyProtection="1">
      <alignment horizontal="center" vertical="center" wrapText="1"/>
      <protection locked="0"/>
    </xf>
    <xf numFmtId="4" fontId="8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9" xfId="0" applyNumberFormat="1" applyFont="1" applyBorder="1" applyAlignment="1" applyProtection="1">
      <alignment horizontal="center" vertical="center" wrapText="1"/>
      <protection locked="0"/>
    </xf>
    <xf numFmtId="4" fontId="4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4" fontId="7" fillId="0" borderId="14" xfId="0" applyNumberFormat="1" applyFont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 applyProtection="1">
      <alignment horizontal="center" vertical="center" wrapText="1"/>
      <protection locked="0"/>
    </xf>
    <xf numFmtId="4" fontId="3" fillId="0" borderId="14" xfId="0" applyNumberFormat="1" applyFont="1" applyBorder="1" applyAlignment="1" applyProtection="1">
      <alignment horizontal="center" vertical="center" wrapText="1"/>
      <protection locked="0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  <xf numFmtId="4" fontId="4" fillId="0" borderId="14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top"/>
    </xf>
    <xf numFmtId="0" fontId="9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vertical="top"/>
    </xf>
    <xf numFmtId="0" fontId="9" fillId="2" borderId="14" xfId="0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4" fontId="13" fillId="2" borderId="14" xfId="0" applyNumberFormat="1" applyFont="1" applyFill="1" applyBorder="1" applyAlignment="1">
      <alignment horizontal="center" vertical="center"/>
    </xf>
    <xf numFmtId="4" fontId="12" fillId="2" borderId="15" xfId="0" applyNumberFormat="1" applyFont="1" applyFill="1" applyBorder="1" applyAlignment="1">
      <alignment horizontal="center" vertical="center"/>
    </xf>
    <xf numFmtId="4" fontId="12" fillId="2" borderId="16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8C5E-CE41-4F49-ACCD-07CA37E3BD92}">
  <sheetPr>
    <pageSetUpPr fitToPage="1"/>
  </sheetPr>
  <dimension ref="A1:N24"/>
  <sheetViews>
    <sheetView tabSelected="1" topLeftCell="B13" workbookViewId="0">
      <selection activeCell="G27" sqref="G27"/>
    </sheetView>
  </sheetViews>
  <sheetFormatPr defaultRowHeight="15" x14ac:dyDescent="0.25"/>
  <cols>
    <col min="1" max="1" width="3.42578125" customWidth="1"/>
    <col min="2" max="2" width="42.5703125" customWidth="1"/>
    <col min="3" max="3" width="24.7109375" customWidth="1"/>
    <col min="4" max="4" width="17" customWidth="1"/>
    <col min="5" max="5" width="13.85546875" customWidth="1"/>
    <col min="6" max="6" width="22.28515625" customWidth="1"/>
    <col min="7" max="7" width="17.5703125" customWidth="1"/>
    <col min="8" max="8" width="16.7109375" customWidth="1"/>
    <col min="9" max="9" width="19.5703125" customWidth="1"/>
    <col min="10" max="10" width="20.28515625" customWidth="1"/>
    <col min="11" max="11" width="23.7109375" customWidth="1"/>
    <col min="12" max="12" width="19" customWidth="1"/>
    <col min="13" max="13" width="14.85546875" customWidth="1"/>
    <col min="14" max="14" width="15" customWidth="1"/>
  </cols>
  <sheetData>
    <row r="1" spans="1:14" s="1" customFormat="1" ht="27.75" customHeight="1" x14ac:dyDescent="0.25">
      <c r="B1" s="2" t="s">
        <v>57</v>
      </c>
    </row>
    <row r="2" spans="1:14" s="1" customFormat="1" ht="20.25" customHeight="1" x14ac:dyDescent="0.25">
      <c r="B2" s="3" t="s">
        <v>0</v>
      </c>
    </row>
    <row r="3" spans="1:14" s="1" customFormat="1" ht="20.25" customHeight="1" thickBot="1" x14ac:dyDescent="0.3">
      <c r="B3" s="3" t="s">
        <v>1</v>
      </c>
    </row>
    <row r="4" spans="1:14" s="1" customFormat="1" ht="51" customHeight="1" x14ac:dyDescent="0.25">
      <c r="B4" s="4" t="s">
        <v>2</v>
      </c>
      <c r="C4" s="5" t="s">
        <v>3</v>
      </c>
      <c r="D4" s="63" t="s">
        <v>4</v>
      </c>
      <c r="E4" s="64"/>
      <c r="F4" s="65"/>
      <c r="G4" s="63" t="s">
        <v>5</v>
      </c>
      <c r="H4" s="65"/>
      <c r="I4" s="7" t="s">
        <v>6</v>
      </c>
      <c r="J4" s="7" t="s">
        <v>7</v>
      </c>
      <c r="K4" s="7" t="s">
        <v>8</v>
      </c>
      <c r="L4" s="6" t="s">
        <v>9</v>
      </c>
      <c r="M4" s="6" t="s">
        <v>10</v>
      </c>
      <c r="N4" s="8" t="s">
        <v>11</v>
      </c>
    </row>
    <row r="5" spans="1:14" s="1" customFormat="1" ht="51.75" customHeight="1" x14ac:dyDescent="0.25"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15</v>
      </c>
      <c r="I5" s="10" t="s">
        <v>15</v>
      </c>
      <c r="J5" s="10" t="s">
        <v>15</v>
      </c>
      <c r="K5" s="10" t="s">
        <v>15</v>
      </c>
      <c r="L5" s="11" t="s">
        <v>18</v>
      </c>
      <c r="M5" s="12" t="s">
        <v>58</v>
      </c>
      <c r="N5" s="12" t="s">
        <v>19</v>
      </c>
    </row>
    <row r="6" spans="1:14" s="1" customFormat="1" ht="22.15" customHeight="1" x14ac:dyDescent="0.25">
      <c r="B6" s="9"/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22</v>
      </c>
      <c r="I6" s="10" t="s">
        <v>22</v>
      </c>
      <c r="J6" s="10" t="s">
        <v>22</v>
      </c>
      <c r="K6" s="10" t="s">
        <v>22</v>
      </c>
      <c r="L6" s="11" t="s">
        <v>25</v>
      </c>
      <c r="M6" s="12" t="s">
        <v>59</v>
      </c>
      <c r="N6" s="12" t="s">
        <v>26</v>
      </c>
    </row>
    <row r="7" spans="1:14" s="1" customFormat="1" ht="30" customHeight="1" x14ac:dyDescent="0.25">
      <c r="B7" s="13" t="s">
        <v>27</v>
      </c>
      <c r="C7" s="14">
        <v>39</v>
      </c>
      <c r="D7" s="14">
        <v>150</v>
      </c>
      <c r="E7" s="14" t="s">
        <v>28</v>
      </c>
      <c r="F7" s="14" t="s">
        <v>28</v>
      </c>
      <c r="G7" s="14">
        <v>20</v>
      </c>
      <c r="H7" s="14" t="s">
        <v>28</v>
      </c>
      <c r="I7" s="14"/>
      <c r="J7" s="14"/>
      <c r="K7" s="14"/>
      <c r="L7" s="15" t="s">
        <v>28</v>
      </c>
      <c r="M7" s="15">
        <v>20</v>
      </c>
      <c r="N7" s="16" t="s">
        <v>28</v>
      </c>
    </row>
    <row r="8" spans="1:14" s="1" customFormat="1" ht="30" customHeight="1" x14ac:dyDescent="0.25">
      <c r="B8" s="13" t="s">
        <v>29</v>
      </c>
      <c r="C8" s="14">
        <v>12</v>
      </c>
      <c r="D8" s="14">
        <v>12</v>
      </c>
      <c r="E8" s="14">
        <v>12</v>
      </c>
      <c r="F8" s="14">
        <v>12</v>
      </c>
      <c r="G8" s="14">
        <v>12</v>
      </c>
      <c r="H8" s="14">
        <v>12</v>
      </c>
      <c r="I8" s="14">
        <v>12</v>
      </c>
      <c r="J8" s="14">
        <v>12</v>
      </c>
      <c r="K8" s="14">
        <v>12</v>
      </c>
      <c r="L8" s="15">
        <v>12</v>
      </c>
      <c r="M8" s="15">
        <v>12</v>
      </c>
      <c r="N8" s="16">
        <v>12</v>
      </c>
    </row>
    <row r="9" spans="1:14" s="1" customFormat="1" ht="30" customHeight="1" x14ac:dyDescent="0.25">
      <c r="B9" s="13" t="s">
        <v>30</v>
      </c>
      <c r="C9" s="17" t="s">
        <v>28</v>
      </c>
      <c r="D9" s="18" t="s">
        <v>28</v>
      </c>
      <c r="E9" s="19">
        <v>6760</v>
      </c>
      <c r="F9" s="19">
        <v>798</v>
      </c>
      <c r="G9" s="20">
        <v>3808</v>
      </c>
      <c r="H9" s="20">
        <v>3586</v>
      </c>
      <c r="I9" s="20">
        <v>4303</v>
      </c>
      <c r="J9" s="20">
        <v>4538</v>
      </c>
      <c r="K9" s="20">
        <v>3842</v>
      </c>
      <c r="L9" s="21">
        <v>19669</v>
      </c>
      <c r="M9" s="21">
        <v>1190</v>
      </c>
      <c r="N9" s="22" t="s">
        <v>28</v>
      </c>
    </row>
    <row r="10" spans="1:14" s="1" customFormat="1" x14ac:dyDescent="0.25">
      <c r="A10" s="23"/>
      <c r="B10" s="24" t="s">
        <v>31</v>
      </c>
      <c r="C10" s="25"/>
      <c r="D10" s="26"/>
      <c r="E10" s="27"/>
      <c r="F10" s="27"/>
      <c r="G10" s="27"/>
      <c r="H10" s="27"/>
      <c r="I10" s="27"/>
      <c r="J10" s="27"/>
      <c r="K10" s="27"/>
      <c r="L10" s="28"/>
      <c r="M10" s="28"/>
      <c r="N10" s="29"/>
    </row>
    <row r="11" spans="1:14" s="1" customFormat="1" ht="36" x14ac:dyDescent="0.25">
      <c r="A11" s="23" t="s">
        <v>32</v>
      </c>
      <c r="B11" s="30" t="s">
        <v>33</v>
      </c>
      <c r="C11" s="31">
        <v>382896.73</v>
      </c>
      <c r="D11" s="32">
        <v>78635.69</v>
      </c>
      <c r="E11" s="33">
        <v>61820.43</v>
      </c>
      <c r="F11" s="33">
        <v>8318.4</v>
      </c>
      <c r="G11" s="33">
        <v>63919.63</v>
      </c>
      <c r="H11" s="33">
        <v>27555.15</v>
      </c>
      <c r="I11" s="33">
        <v>36667.19</v>
      </c>
      <c r="J11" s="33">
        <v>39093.71</v>
      </c>
      <c r="K11" s="33">
        <v>33539.74</v>
      </c>
      <c r="L11" s="34">
        <v>163799.49</v>
      </c>
      <c r="M11" s="35">
        <v>73279.28</v>
      </c>
      <c r="N11" s="22">
        <v>20405.63</v>
      </c>
    </row>
    <row r="12" spans="1:14" s="1" customFormat="1" ht="48" x14ac:dyDescent="0.25">
      <c r="A12" s="23" t="s">
        <v>34</v>
      </c>
      <c r="B12" s="30" t="s">
        <v>35</v>
      </c>
      <c r="C12" s="31">
        <v>133637.23000000001</v>
      </c>
      <c r="D12" s="32">
        <v>28260.15</v>
      </c>
      <c r="E12" s="33">
        <v>22134.86</v>
      </c>
      <c r="F12" s="33">
        <v>2805.32</v>
      </c>
      <c r="G12" s="33">
        <v>22476.33</v>
      </c>
      <c r="H12" s="33">
        <v>9973.85</v>
      </c>
      <c r="I12" s="33">
        <v>12489.28</v>
      </c>
      <c r="J12" s="33">
        <v>14150.93</v>
      </c>
      <c r="K12" s="33">
        <v>11253.19</v>
      </c>
      <c r="L12" s="34">
        <v>57641.46</v>
      </c>
      <c r="M12" s="35">
        <v>24851.48</v>
      </c>
      <c r="N12" s="22">
        <v>7128.91</v>
      </c>
    </row>
    <row r="13" spans="1:14" s="1" customFormat="1" ht="24" customHeight="1" x14ac:dyDescent="0.25">
      <c r="A13" s="23" t="s">
        <v>36</v>
      </c>
      <c r="B13" s="30" t="s">
        <v>37</v>
      </c>
      <c r="C13" s="31">
        <v>52.8</v>
      </c>
      <c r="D13" s="32">
        <v>147.4</v>
      </c>
      <c r="E13" s="33">
        <v>0</v>
      </c>
      <c r="F13" s="33">
        <v>0</v>
      </c>
      <c r="G13" s="33">
        <v>160.75</v>
      </c>
      <c r="H13" s="33">
        <v>0</v>
      </c>
      <c r="I13" s="33">
        <v>146.69999999999999</v>
      </c>
      <c r="J13" s="33">
        <v>0</v>
      </c>
      <c r="K13" s="33">
        <v>0</v>
      </c>
      <c r="L13" s="34">
        <v>45.25</v>
      </c>
      <c r="M13" s="35">
        <v>0</v>
      </c>
      <c r="N13" s="22">
        <v>0</v>
      </c>
    </row>
    <row r="14" spans="1:14" s="1" customFormat="1" ht="24" customHeight="1" x14ac:dyDescent="0.25">
      <c r="A14" s="23" t="s">
        <v>38</v>
      </c>
      <c r="B14" s="30" t="s">
        <v>39</v>
      </c>
      <c r="C14" s="31">
        <v>41586.050000000003</v>
      </c>
      <c r="D14" s="32">
        <v>12757.99</v>
      </c>
      <c r="E14" s="33">
        <v>1905.21</v>
      </c>
      <c r="F14" s="33">
        <v>289.04000000000002</v>
      </c>
      <c r="G14" s="33">
        <v>8758.9699999999993</v>
      </c>
      <c r="H14" s="33">
        <v>390.44</v>
      </c>
      <c r="I14" s="33">
        <v>1984.42</v>
      </c>
      <c r="J14" s="33">
        <v>1949.67</v>
      </c>
      <c r="K14" s="33">
        <v>4443.7</v>
      </c>
      <c r="L14" s="34">
        <v>706.49</v>
      </c>
      <c r="M14" s="35">
        <v>558.11</v>
      </c>
      <c r="N14" s="22">
        <v>376.85</v>
      </c>
    </row>
    <row r="15" spans="1:14" s="1" customFormat="1" ht="24" customHeight="1" x14ac:dyDescent="0.25">
      <c r="A15" s="23" t="s">
        <v>40</v>
      </c>
      <c r="B15" s="30" t="s">
        <v>41</v>
      </c>
      <c r="C15" s="31">
        <v>89317.72</v>
      </c>
      <c r="D15" s="32">
        <v>6343.15</v>
      </c>
      <c r="E15" s="33">
        <v>1703.7</v>
      </c>
      <c r="F15" s="33">
        <v>2380.06</v>
      </c>
      <c r="G15" s="33">
        <v>5901.01</v>
      </c>
      <c r="H15" s="33">
        <v>1193.06</v>
      </c>
      <c r="I15" s="33">
        <v>589.24</v>
      </c>
      <c r="J15" s="33">
        <v>775.85</v>
      </c>
      <c r="K15" s="33">
        <v>1253.68</v>
      </c>
      <c r="L15" s="34">
        <v>1408.73</v>
      </c>
      <c r="M15" s="35">
        <v>2199.61</v>
      </c>
      <c r="N15" s="22">
        <v>109.26</v>
      </c>
    </row>
    <row r="16" spans="1:14" s="1" customFormat="1" ht="24" customHeight="1" x14ac:dyDescent="0.25">
      <c r="A16" s="23" t="s">
        <v>42</v>
      </c>
      <c r="B16" s="30" t="s">
        <v>43</v>
      </c>
      <c r="C16" s="31">
        <v>2201.0100000000002</v>
      </c>
      <c r="D16" s="32">
        <v>329</v>
      </c>
      <c r="E16" s="33">
        <v>416.28</v>
      </c>
      <c r="F16" s="33">
        <v>145.33000000000001</v>
      </c>
      <c r="G16" s="33">
        <v>1888.14</v>
      </c>
      <c r="H16" s="33">
        <v>474.33</v>
      </c>
      <c r="I16" s="33">
        <v>661.97</v>
      </c>
      <c r="J16" s="33">
        <v>21.57</v>
      </c>
      <c r="K16" s="33">
        <v>2767.3</v>
      </c>
      <c r="L16" s="34">
        <v>1184.9100000000001</v>
      </c>
      <c r="M16" s="35">
        <v>1134.47</v>
      </c>
      <c r="N16" s="22">
        <v>3547.07</v>
      </c>
    </row>
    <row r="17" spans="1:14" s="1" customFormat="1" ht="36" x14ac:dyDescent="0.25">
      <c r="A17" s="23" t="s">
        <v>44</v>
      </c>
      <c r="B17" s="30" t="s">
        <v>45</v>
      </c>
      <c r="C17" s="31">
        <v>14729.24</v>
      </c>
      <c r="D17" s="32">
        <v>4829.84</v>
      </c>
      <c r="E17" s="33">
        <v>217.1</v>
      </c>
      <c r="F17" s="33">
        <v>185.61</v>
      </c>
      <c r="G17" s="33">
        <v>48.64</v>
      </c>
      <c r="H17" s="33">
        <v>19.48</v>
      </c>
      <c r="I17" s="33">
        <v>692.63</v>
      </c>
      <c r="J17" s="33">
        <v>18.899999999999999</v>
      </c>
      <c r="K17" s="33">
        <v>281.64</v>
      </c>
      <c r="L17" s="34">
        <v>239.17</v>
      </c>
      <c r="M17" s="35">
        <v>63.95</v>
      </c>
      <c r="N17" s="22">
        <v>244.79</v>
      </c>
    </row>
    <row r="18" spans="1:14" s="1" customFormat="1" ht="102.75" customHeight="1" x14ac:dyDescent="0.25">
      <c r="A18" s="23" t="s">
        <v>46</v>
      </c>
      <c r="B18" s="30" t="s">
        <v>47</v>
      </c>
      <c r="C18" s="31">
        <v>0</v>
      </c>
      <c r="D18" s="32">
        <v>184.94</v>
      </c>
      <c r="E18" s="33">
        <v>0</v>
      </c>
      <c r="F18" s="33">
        <v>0</v>
      </c>
      <c r="G18" s="33">
        <v>154.31</v>
      </c>
      <c r="H18" s="33">
        <v>154.32</v>
      </c>
      <c r="I18" s="33">
        <v>0</v>
      </c>
      <c r="J18" s="33">
        <v>1320</v>
      </c>
      <c r="K18" s="33">
        <v>0.96</v>
      </c>
      <c r="L18" s="34">
        <v>0</v>
      </c>
      <c r="M18" s="35">
        <v>5207</v>
      </c>
      <c r="N18" s="22">
        <v>164.03</v>
      </c>
    </row>
    <row r="19" spans="1:14" s="1" customFormat="1" ht="22.5" customHeight="1" x14ac:dyDescent="0.25">
      <c r="A19" s="23" t="s">
        <v>48</v>
      </c>
      <c r="B19" s="30" t="s">
        <v>49</v>
      </c>
      <c r="C19" s="31">
        <v>34727.019999999997</v>
      </c>
      <c r="D19" s="32">
        <v>5697.38</v>
      </c>
      <c r="E19" s="33">
        <v>2124.75</v>
      </c>
      <c r="F19" s="33">
        <v>1838.53</v>
      </c>
      <c r="G19" s="33">
        <v>2765.57</v>
      </c>
      <c r="H19" s="33">
        <v>1571.44</v>
      </c>
      <c r="I19" s="33">
        <v>1823.17</v>
      </c>
      <c r="J19" s="33">
        <v>1177.19</v>
      </c>
      <c r="K19" s="33">
        <v>1384.07</v>
      </c>
      <c r="L19" s="34">
        <v>3521.38</v>
      </c>
      <c r="M19" s="35">
        <v>3695.97</v>
      </c>
      <c r="N19" s="22">
        <v>977.05</v>
      </c>
    </row>
    <row r="20" spans="1:14" s="1" customFormat="1" ht="36" x14ac:dyDescent="0.25">
      <c r="A20" s="23" t="s">
        <v>50</v>
      </c>
      <c r="B20" s="30" t="s">
        <v>51</v>
      </c>
      <c r="C20" s="31">
        <v>4921.71</v>
      </c>
      <c r="D20" s="32">
        <v>5010.84</v>
      </c>
      <c r="E20" s="33">
        <v>3831.57</v>
      </c>
      <c r="F20" s="33">
        <v>11.21</v>
      </c>
      <c r="G20" s="33">
        <v>4194.09</v>
      </c>
      <c r="H20" s="33">
        <v>1640.46</v>
      </c>
      <c r="I20" s="33">
        <v>1955.74</v>
      </c>
      <c r="J20" s="33">
        <v>1859.97</v>
      </c>
      <c r="K20" s="33">
        <v>1673.28</v>
      </c>
      <c r="L20" s="34">
        <v>13183.93</v>
      </c>
      <c r="M20" s="35">
        <v>3876.13</v>
      </c>
      <c r="N20" s="22">
        <v>580.22</v>
      </c>
    </row>
    <row r="21" spans="1:14" s="1" customFormat="1" ht="24.75" customHeight="1" thickBot="1" x14ac:dyDescent="0.3">
      <c r="A21" s="36" t="s">
        <v>52</v>
      </c>
      <c r="B21" s="37" t="s">
        <v>53</v>
      </c>
      <c r="C21" s="38">
        <v>46385.15</v>
      </c>
      <c r="D21" s="39">
        <v>64040.26</v>
      </c>
      <c r="E21" s="40">
        <v>0</v>
      </c>
      <c r="F21" s="40">
        <v>0</v>
      </c>
      <c r="G21" s="40">
        <v>1358.25</v>
      </c>
      <c r="H21" s="40">
        <v>400</v>
      </c>
      <c r="I21" s="40">
        <v>0</v>
      </c>
      <c r="J21" s="40">
        <v>0</v>
      </c>
      <c r="K21" s="40">
        <v>0</v>
      </c>
      <c r="L21" s="41">
        <v>2862.5</v>
      </c>
      <c r="M21" s="42">
        <v>1793.9</v>
      </c>
      <c r="N21" s="43">
        <v>694.4</v>
      </c>
    </row>
    <row r="22" spans="1:14" s="1" customFormat="1" ht="36" customHeight="1" x14ac:dyDescent="0.25">
      <c r="A22" s="44"/>
      <c r="B22" s="45" t="s">
        <v>54</v>
      </c>
      <c r="C22" s="46">
        <f>C11+C12+C13+C14+C15+C16+C17+C18+C19+C20+C21</f>
        <v>750454.65999999992</v>
      </c>
      <c r="D22" s="46">
        <f>D11+D12+D13+D14+D15+D16+D17+D18+D19+D20+D21</f>
        <v>206236.64</v>
      </c>
      <c r="E22" s="47">
        <f>SUM(E11:E21)</f>
        <v>94153.900000000023</v>
      </c>
      <c r="F22" s="47">
        <f>SUM(F11:F21)</f>
        <v>15973.5</v>
      </c>
      <c r="G22" s="47">
        <f>G11+G12+G13+G14+G15+G16+G17+G18+G19+G20+G21</f>
        <v>111625.68999999999</v>
      </c>
      <c r="H22" s="48">
        <f>SUM(H11:H21)</f>
        <v>43372.530000000006</v>
      </c>
      <c r="I22" s="48">
        <f t="shared" ref="I22:K22" si="0">SUM(I11:I21)</f>
        <v>57010.339999999989</v>
      </c>
      <c r="J22" s="48">
        <f t="shared" si="0"/>
        <v>60367.79</v>
      </c>
      <c r="K22" s="48">
        <f t="shared" si="0"/>
        <v>56597.56</v>
      </c>
      <c r="L22" s="48">
        <f>L11+L12+L13+L14+L15+L16+L17+L18+L19+L20+L21</f>
        <v>244593.31</v>
      </c>
      <c r="M22" s="48">
        <f>M11+M12+M13+M14+M15+M16+M17+M18+M19+M20+M21</f>
        <v>116659.9</v>
      </c>
      <c r="N22" s="49">
        <f>N11+N12+N13+N14+N15+N16+N17+N18+N19+N20+N21</f>
        <v>34228.21</v>
      </c>
    </row>
    <row r="23" spans="1:14" s="1" customFormat="1" ht="36" customHeight="1" x14ac:dyDescent="0.25">
      <c r="A23" s="50"/>
      <c r="B23" s="51" t="s">
        <v>55</v>
      </c>
      <c r="C23" s="52">
        <f>C22/C7/12</f>
        <v>1603.5355982905983</v>
      </c>
      <c r="D23" s="52">
        <f>D22/D7/12</f>
        <v>114.57591111111111</v>
      </c>
      <c r="E23" s="53" t="s">
        <v>28</v>
      </c>
      <c r="F23" s="53" t="s">
        <v>28</v>
      </c>
      <c r="G23" s="53">
        <f>G22/12/20</f>
        <v>465.10704166666665</v>
      </c>
      <c r="H23" s="54" t="s">
        <v>28</v>
      </c>
      <c r="I23" s="54" t="s">
        <v>28</v>
      </c>
      <c r="J23" s="54" t="s">
        <v>28</v>
      </c>
      <c r="K23" s="54" t="s">
        <v>28</v>
      </c>
      <c r="L23" s="54" t="s">
        <v>28</v>
      </c>
      <c r="M23" s="54">
        <f>M22/12/M7</f>
        <v>486.08291666666662</v>
      </c>
      <c r="N23" s="55">
        <f>N22/N8</f>
        <v>2852.3508333333334</v>
      </c>
    </row>
    <row r="24" spans="1:14" s="1" customFormat="1" ht="36" customHeight="1" thickBot="1" x14ac:dyDescent="0.3">
      <c r="A24" s="56"/>
      <c r="B24" s="57" t="s">
        <v>56</v>
      </c>
      <c r="C24" s="58" t="s">
        <v>28</v>
      </c>
      <c r="D24" s="58" t="s">
        <v>28</v>
      </c>
      <c r="E24" s="59">
        <f>E22/E9</f>
        <v>13.928091715976334</v>
      </c>
      <c r="F24" s="60">
        <f>F22/F9</f>
        <v>20.016917293233082</v>
      </c>
      <c r="G24" s="59">
        <f>G22/G9</f>
        <v>29.31346901260504</v>
      </c>
      <c r="H24" s="61">
        <f>H22/H9</f>
        <v>12.094960959286114</v>
      </c>
      <c r="I24" s="61">
        <f t="shared" ref="I24:K24" si="1">I22/I9</f>
        <v>13.248975133627699</v>
      </c>
      <c r="J24" s="61">
        <f t="shared" si="1"/>
        <v>13.302730277655355</v>
      </c>
      <c r="K24" s="61">
        <f t="shared" si="1"/>
        <v>14.7312753774076</v>
      </c>
      <c r="L24" s="61">
        <f>L22/L9</f>
        <v>12.435472571050893</v>
      </c>
      <c r="M24" s="61">
        <f>M22/M9</f>
        <v>98.033529411764704</v>
      </c>
      <c r="N24" s="62" t="s">
        <v>28</v>
      </c>
    </row>
  </sheetData>
  <mergeCells count="2">
    <mergeCell ref="D4:F4"/>
    <mergeCell ref="G4:H4"/>
  </mergeCells>
  <pageMargins left="0.23622047244094491" right="0.23622047244094491" top="0.74803149606299213" bottom="0.74803149606299213" header="0.31496062992125984" footer="0.31496062992125984"/>
  <pageSetup paperSize="9" scale="53" orientation="landscape" verticalDpi="0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2026-04-28T12:37:09Z</cp:lastPrinted>
  <dcterms:created xsi:type="dcterms:W3CDTF">2026-04-28T11:51:43Z</dcterms:created>
  <dcterms:modified xsi:type="dcterms:W3CDTF">2026-04-29T19:28:20Z</dcterms:modified>
</cp:coreProperties>
</file>